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120" windowWidth="13635" windowHeight="13110"/>
  </bookViews>
  <sheets>
    <sheet name="Cover" sheetId="19" r:id="rId1"/>
    <sheet name="Chart" sheetId="1" r:id="rId2"/>
    <sheet name="Maintenance" sheetId="6" r:id="rId3"/>
    <sheet name="Data" sheetId="7" r:id="rId4"/>
  </sheets>
  <definedNames>
    <definedName name="Material">#REF!</definedName>
  </definedNames>
  <calcPr calcId="145621"/>
</workbook>
</file>

<file path=xl/calcChain.xml><?xml version="1.0" encoding="utf-8"?>
<calcChain xmlns="http://schemas.openxmlformats.org/spreadsheetml/2006/main">
  <c r="J17" i="7" l="1"/>
  <c r="I17" i="7"/>
  <c r="H17" i="7"/>
  <c r="G17" i="7"/>
  <c r="F17" i="7"/>
  <c r="E17" i="7"/>
  <c r="D17" i="7"/>
  <c r="C17" i="7"/>
  <c r="B17" i="7"/>
  <c r="J9" i="7"/>
  <c r="I9" i="7"/>
  <c r="H9" i="7"/>
  <c r="G9" i="7"/>
  <c r="F9" i="7"/>
  <c r="E9" i="7"/>
  <c r="D9" i="7"/>
  <c r="C9" i="7"/>
  <c r="B9" i="7"/>
  <c r="B36" i="1"/>
  <c r="N15" i="7"/>
  <c r="N7" i="7"/>
  <c r="N8" i="7"/>
  <c r="M8" i="7"/>
  <c r="M9" i="7" s="1"/>
  <c r="L8" i="7"/>
  <c r="L9" i="7" s="1"/>
  <c r="K8" i="7"/>
  <c r="K9" i="7" s="1"/>
  <c r="M16" i="7" l="1"/>
  <c r="M17" i="7" s="1"/>
  <c r="L16" i="7"/>
  <c r="L17" i="7" s="1"/>
  <c r="K16" i="7"/>
  <c r="K17" i="7" s="1"/>
  <c r="N19" i="7" l="1"/>
  <c r="N18" i="7"/>
  <c r="N17" i="7"/>
  <c r="N16" i="7"/>
  <c r="E31" i="1" l="1"/>
  <c r="E39" i="1"/>
  <c r="E38" i="1"/>
  <c r="E37" i="1"/>
  <c r="E36" i="1"/>
  <c r="E35" i="1"/>
  <c r="E34" i="1"/>
  <c r="E33" i="1"/>
  <c r="E32" i="1"/>
  <c r="D39" i="1"/>
  <c r="D38" i="1"/>
  <c r="D37" i="1"/>
  <c r="D36" i="1"/>
  <c r="D35" i="1"/>
  <c r="D34" i="1"/>
  <c r="D33" i="1"/>
  <c r="D32" i="1"/>
  <c r="D31" i="1"/>
  <c r="D30" i="1"/>
  <c r="D29" i="1"/>
  <c r="D28" i="1"/>
  <c r="C39" i="1"/>
  <c r="C38" i="1"/>
  <c r="C37" i="1"/>
  <c r="C36" i="1"/>
  <c r="C35" i="1"/>
  <c r="C34" i="1"/>
  <c r="C33" i="1"/>
  <c r="C32" i="1"/>
  <c r="C31" i="1"/>
  <c r="C30" i="1"/>
  <c r="C29" i="1"/>
  <c r="C28" i="1"/>
  <c r="B39" i="1"/>
  <c r="B38" i="1"/>
  <c r="B37" i="1"/>
  <c r="B35" i="1"/>
  <c r="B34" i="1"/>
  <c r="B33" i="1"/>
  <c r="B32" i="1"/>
  <c r="B31" i="1"/>
  <c r="B30" i="1"/>
  <c r="B29" i="1"/>
  <c r="B28" i="1"/>
  <c r="E41" i="1" l="1"/>
  <c r="E42" i="1"/>
  <c r="E43" i="1"/>
  <c r="E30" i="1"/>
  <c r="E29" i="1"/>
  <c r="N2" i="7"/>
  <c r="B27" i="7" l="1"/>
  <c r="E28" i="1"/>
  <c r="O13" i="7"/>
  <c r="L3" i="7"/>
  <c r="H3" i="7"/>
  <c r="D3" i="7"/>
  <c r="M3" i="7"/>
  <c r="I3" i="7"/>
  <c r="E3" i="7"/>
  <c r="J3" i="7"/>
  <c r="F3" i="7"/>
  <c r="B3" i="7"/>
  <c r="K3" i="7"/>
  <c r="G3" i="7"/>
  <c r="C3" i="7"/>
  <c r="B5" i="7" l="1"/>
  <c r="B13" i="7"/>
  <c r="I5" i="7"/>
  <c r="I13" i="7"/>
  <c r="L5" i="7"/>
  <c r="L13" i="7"/>
  <c r="K5" i="7"/>
  <c r="K13" i="7"/>
  <c r="E5" i="7"/>
  <c r="E13" i="7"/>
  <c r="H5" i="7"/>
  <c r="H13" i="7"/>
  <c r="G5" i="7"/>
  <c r="G13" i="7"/>
  <c r="J5" i="7"/>
  <c r="J13" i="7"/>
  <c r="D5" i="7"/>
  <c r="D13" i="7"/>
  <c r="C5" i="7"/>
  <c r="C13" i="7"/>
  <c r="F5" i="7"/>
  <c r="F13" i="7"/>
  <c r="M5" i="7"/>
  <c r="M13" i="7"/>
  <c r="F28" i="1"/>
  <c r="C27" i="7"/>
  <c r="F29" i="1" l="1"/>
  <c r="D27" i="7"/>
  <c r="F30" i="1" l="1"/>
  <c r="E27" i="7"/>
  <c r="F27" i="7" l="1"/>
  <c r="F31" i="1"/>
  <c r="G27" i="7" l="1"/>
  <c r="F32" i="1"/>
  <c r="H27" i="7" l="1"/>
  <c r="F33" i="1"/>
  <c r="I27" i="7" l="1"/>
  <c r="F34" i="1"/>
  <c r="J27" i="7" l="1"/>
  <c r="F35" i="1"/>
  <c r="K27" i="7" l="1"/>
  <c r="F36" i="1"/>
  <c r="L27" i="7" l="1"/>
  <c r="F37" i="1"/>
  <c r="M27" i="7" l="1"/>
  <c r="F39" i="1" s="1"/>
  <c r="E44" i="1" s="1"/>
  <c r="F38" i="1"/>
</calcChain>
</file>

<file path=xl/sharedStrings.xml><?xml version="1.0" encoding="utf-8"?>
<sst xmlns="http://schemas.openxmlformats.org/spreadsheetml/2006/main" count="77" uniqueCount="63">
  <si>
    <t>KWh Actual</t>
  </si>
  <si>
    <t>KWh Guaranteed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</si>
  <si>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</si>
  <si>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</si>
  <si>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</si>
  <si>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</si>
  <si>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</si>
  <si>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</si>
  <si>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</si>
  <si>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</si>
  <si>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</si>
  <si>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</si>
  <si>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</si>
  <si>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</si>
  <si>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Actions</t>
  </si>
  <si>
    <t>Resolved</t>
  </si>
  <si>
    <t>Date</t>
  </si>
  <si>
    <t>Mar,</t>
  </si>
  <si>
    <t>Aug</t>
  </si>
  <si>
    <t>Sept</t>
  </si>
  <si>
    <t>Total</t>
  </si>
  <si>
    <t>PVSYST. E-Grid - KWH</t>
  </si>
  <si>
    <t>Production Guarantee</t>
  </si>
  <si>
    <t>January</t>
  </si>
  <si>
    <t>February</t>
  </si>
  <si>
    <t>March</t>
  </si>
  <si>
    <t>%</t>
  </si>
  <si>
    <t>Projected Production</t>
  </si>
  <si>
    <t>April</t>
  </si>
  <si>
    <t>August</t>
  </si>
  <si>
    <t>September</t>
  </si>
  <si>
    <t>October</t>
  </si>
  <si>
    <t>November</t>
  </si>
  <si>
    <t>December</t>
  </si>
  <si>
    <t>Current Year</t>
  </si>
  <si>
    <t>KWh Projected</t>
  </si>
  <si>
    <t>Actual</t>
  </si>
  <si>
    <t>Projected</t>
  </si>
  <si>
    <t>Guaranteed</t>
  </si>
  <si>
    <t>Month</t>
  </si>
  <si>
    <t>Actual kWh Production - YTD</t>
  </si>
  <si>
    <t>Projected Annual  kWh Production</t>
  </si>
  <si>
    <t>Guaranteed Annual kWh Production</t>
  </si>
  <si>
    <t>Enter Month E_Grid</t>
  </si>
  <si>
    <t>Enter Annual Projected</t>
  </si>
  <si>
    <t>Enter Annual Guarantee</t>
  </si>
  <si>
    <t>@.5%</t>
  </si>
  <si>
    <t>Maintenance History</t>
  </si>
  <si>
    <t>Commissioned:  10/16/2012</t>
  </si>
  <si>
    <r>
      <t>Commissioned:  10/16</t>
    </r>
    <r>
      <rPr>
        <sz val="11"/>
        <rFont val="Calibri"/>
        <family val="2"/>
        <scheme val="minor"/>
      </rPr>
      <t>/2012</t>
    </r>
  </si>
  <si>
    <t>This Report was prepared by Power Secure Solar</t>
  </si>
  <si>
    <t>Contract</t>
  </si>
  <si>
    <t>Surplus</t>
  </si>
  <si>
    <t>Total Generated kWh Surplus</t>
  </si>
  <si>
    <t>KWh Generation Surplus</t>
  </si>
  <si>
    <t>Total Surplus</t>
  </si>
  <si>
    <t>Annual  Solar  PV  Report</t>
  </si>
  <si>
    <t>Site Name</t>
  </si>
  <si>
    <t>Address</t>
  </si>
  <si>
    <t>City, State</t>
  </si>
  <si>
    <t>Name,  Account Manager</t>
  </si>
  <si>
    <t>Author:  System Service Manager</t>
  </si>
  <si>
    <t>2015 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</si>
</sst>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[$-409]d\-mmm;@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name val="Calibri"/>
      <family val="2"/>
      <scheme val="minor"/>
    </font>
    <font>
      <sz val="8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5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17" fontId="6" fillId="0" borderId="0" xfId="0" applyNumberFormat="1" applyFont="1" applyAlignment="1">
      <alignment horizontal="center"/>
    </xf>
    <xf numFmtId="164" fontId="0" fillId="0" borderId="2" xfId="1" applyNumberFormat="1" applyFont="1" applyBorder="1"/>
    <xf numFmtId="0" fontId="4" fillId="0" borderId="0" xfId="0" applyFont="1" applyFill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Border="1" applyAlignment="1"/>
    <xf numFmtId="0" fontId="0" fillId="0" borderId="2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6" fillId="0" borderId="2" xfId="1" applyNumberFormat="1" applyFont="1" applyBorder="1"/>
    <xf numFmtId="14" fontId="6" fillId="0" borderId="2" xfId="0" applyNumberFormat="1" applyFont="1" applyBorder="1" applyAlignment="1"/>
    <xf numFmtId="0" fontId="3" fillId="0" borderId="2" xfId="0" applyFont="1" applyBorder="1" applyAlignment="1"/>
    <xf numFmtId="164" fontId="6" fillId="0" borderId="2" xfId="1" applyNumberFormat="1" applyFont="1" applyBorder="1" applyAlignment="1"/>
    <xf numFmtId="0" fontId="0" fillId="0" borderId="2" xfId="0" applyBorder="1"/>
    <xf numFmtId="166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/>
    <xf numFmtId="166" fontId="0" fillId="3" borderId="2" xfId="0" applyNumberForma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0" fillId="0" borderId="0" xfId="0" applyNumberFormat="1"/>
    <xf numFmtId="164" fontId="1" fillId="0" borderId="2" xfId="1" applyNumberFormat="1" applyFont="1" applyBorder="1"/>
    <xf numFmtId="16" fontId="0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ill="1" applyBorder="1"/>
    <xf numFmtId="0" fontId="10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0" fillId="0" borderId="1" xfId="0" applyFill="1" applyBorder="1"/>
    <xf numFmtId="166" fontId="0" fillId="3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11" fillId="0" borderId="2" xfId="0" applyFont="1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8">
    <cellStyle name="Comma" xfId="1" builtinId="3"/>
    <cellStyle name="Normal" xfId="0" builtinId="0"/>
    <cellStyle name="Normal 11" xfId="3"/>
    <cellStyle name="Normal 2" xfId="4"/>
    <cellStyle name="Normal 3" xfId="2"/>
    <cellStyle name="Normal 6" xfId="5"/>
    <cellStyle name="Normal 7" xfId="6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1128790508506E-2"/>
          <c:y val="0.14042856732861517"/>
          <c:w val="0.90601370911048451"/>
          <c:h val="0.71585000511443264"/>
        </c:manualLayout>
      </c:layout>
      <c:lineChart>
        <c:grouping val="standard"/>
        <c:varyColors val="0"/>
        <c:ser>
          <c:idx val="0"/>
          <c:order val="0"/>
          <c:tx>
            <c:strRef>
              <c:f>Data!$A$23</c:f>
              <c:strCache>
                <c:ptCount val="1"/>
                <c:pt idx="0">
                  <c:v>KWh Actual</c:v>
                </c:pt>
              </c:strCache>
            </c:strRef>
          </c:tx>
          <c:marker>
            <c:symbol val="none"/>
          </c:marker>
          <c:cat>
            <c:strRef>
              <c:f>Data!$B$22:$M$22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Data!$B$23:$M$23</c:f>
              <c:numCache>
                <c:formatCode>_(* #,##0_);_(* \(#,##0\);_(* "-"??_);_(@_)</c:formatCode>
                <c:ptCount val="12"/>
              </c:numCache>
            </c:numRef>
          </c:val>
          <c:smooth val="0"/>
        </c:ser>
        <c:ser>
          <c:idx val="2"/>
          <c:order val="1"/>
          <c:tx>
            <c:strRef>
              <c:f>Data!$A$24</c:f>
              <c:strCache>
                <c:ptCount val="1"/>
                <c:pt idx="0">
                  <c:v>KWh Projected</c:v>
                </c:pt>
              </c:strCache>
            </c:strRef>
          </c:tx>
          <c:marker>
            <c:symbol val="none"/>
          </c:marker>
          <c:cat>
            <c:strRef>
              <c:f>Data!$B$22:$M$22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Data!$B$24:$M$24</c:f>
              <c:numCache>
                <c:formatCode>0</c:formatCode>
                <c:ptCount val="12"/>
                <c:pt idx="0">
                  <c:v>433721.57774498494</c:v>
                </c:pt>
                <c:pt idx="1">
                  <c:v>501740.17462281714</c:v>
                </c:pt>
                <c:pt idx="2">
                  <c:v>625534.40334444284</c:v>
                </c:pt>
                <c:pt idx="3">
                  <c:v>652106.44770773314</c:v>
                </c:pt>
                <c:pt idx="4">
                  <c:v>575022.86406131485</c:v>
                </c:pt>
                <c:pt idx="5">
                  <c:v>530565.38343713596</c:v>
                </c:pt>
                <c:pt idx="6">
                  <c:v>567403.96809939574</c:v>
                </c:pt>
                <c:pt idx="7">
                  <c:v>491199.91358660796</c:v>
                </c:pt>
                <c:pt idx="8">
                  <c:v>532751.12403009436</c:v>
                </c:pt>
                <c:pt idx="9">
                  <c:v>544866.47683365748</c:v>
                </c:pt>
                <c:pt idx="10">
                  <c:v>481019.92740752816</c:v>
                </c:pt>
                <c:pt idx="11">
                  <c:v>377256.76840746001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Data!$A$25</c:f>
              <c:strCache>
                <c:ptCount val="1"/>
                <c:pt idx="0">
                  <c:v>KWh Guaranteed</c:v>
                </c:pt>
              </c:strCache>
            </c:strRef>
          </c:tx>
          <c:marker>
            <c:symbol val="none"/>
          </c:marker>
          <c:cat>
            <c:strRef>
              <c:f>Data!$B$22:$M$22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Data!$B$25:$M$25</c:f>
              <c:numCache>
                <c:formatCode>0</c:formatCode>
                <c:ptCount val="12"/>
                <c:pt idx="0">
                  <c:v>390363.07619144814</c:v>
                </c:pt>
                <c:pt idx="1">
                  <c:v>451581.9550249757</c:v>
                </c:pt>
                <c:pt idx="2">
                  <c:v>563000.6586776101</c:v>
                </c:pt>
                <c:pt idx="3">
                  <c:v>586916.33525584231</c:v>
                </c:pt>
                <c:pt idx="4">
                  <c:v>517538.68290908955</c:v>
                </c:pt>
                <c:pt idx="5">
                  <c:v>477525.55055259861</c:v>
                </c:pt>
                <c:pt idx="6">
                  <c:v>510681.43665369105</c:v>
                </c:pt>
                <c:pt idx="7">
                  <c:v>442095.3882201885</c:v>
                </c:pt>
                <c:pt idx="8">
                  <c:v>479492.7859068088</c:v>
                </c:pt>
                <c:pt idx="9" formatCode="_(* #,##0_);_(* \(#,##0\);_(* &quot;-&quot;??_);_(@_)">
                  <c:v>468218.22678491927</c:v>
                </c:pt>
                <c:pt idx="10" formatCode="_(* #,##0_);_(* \(#,##0\);_(* &quot;-&quot;??_);_(@_)">
                  <c:v>413353.19208438229</c:v>
                </c:pt>
                <c:pt idx="11" formatCode="_(* #,##0_);_(* \(#,##0\);_(* &quot;-&quot;??_);_(@_)">
                  <c:v>324186.75520805805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Data!$A$27</c:f>
              <c:strCache>
                <c:ptCount val="1"/>
                <c:pt idx="0">
                  <c:v>Total Surplus</c:v>
                </c:pt>
              </c:strCache>
            </c:strRef>
          </c:tx>
          <c:marker>
            <c:symbol val="none"/>
          </c:marker>
          <c:val>
            <c:numRef>
              <c:f>Data!$B$27:$M$27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7808"/>
        <c:axId val="116649344"/>
      </c:lineChart>
      <c:catAx>
        <c:axId val="116647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16649344"/>
        <c:crosses val="autoZero"/>
        <c:auto val="1"/>
        <c:lblAlgn val="ctr"/>
        <c:lblOffset val="100"/>
        <c:noMultiLvlLbl val="0"/>
      </c:catAx>
      <c:valAx>
        <c:axId val="11664934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16647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47625</xdr:rowOff>
    </xdr:from>
    <xdr:to>
      <xdr:col>5</xdr:col>
      <xdr:colOff>819149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1"/>
  <sheetViews>
    <sheetView tabSelected="1" workbookViewId="0"/>
  </sheetViews>
  <sheetFormatPr defaultColWidth="15.7109375" defaultRowHeight="15" x14ac:dyDescent="0.25"/>
  <cols>
    <col min="1" max="9" width="9.140625" style="1" customWidth="1"/>
  </cols>
  <sheetData>
    <row r="7" spans="1:9" ht="36.6" x14ac:dyDescent="0.7">
      <c r="A7" s="59" t="s">
        <v>56</v>
      </c>
      <c r="B7" s="59"/>
      <c r="C7" s="59"/>
      <c r="D7" s="59"/>
      <c r="E7" s="59"/>
      <c r="F7" s="59"/>
      <c r="G7" s="59"/>
      <c r="H7" s="59"/>
      <c r="I7" s="59"/>
    </row>
    <row r="8" spans="1:9" ht="12" customHeight="1" x14ac:dyDescent="0.3">
      <c r="A8" s="52"/>
      <c r="B8" s="52"/>
      <c r="C8" s="52"/>
      <c r="D8" s="52"/>
      <c r="E8" s="52"/>
      <c r="F8" s="52"/>
      <c r="G8" s="52"/>
      <c r="H8" s="52"/>
      <c r="I8" s="52"/>
    </row>
    <row r="9" spans="1:9" ht="36.6" x14ac:dyDescent="0.7">
      <c r="A9" s="59">
        <v>2015</v>
      </c>
      <c r="B9" s="59"/>
      <c r="C9" s="59"/>
      <c r="D9" s="59"/>
      <c r="E9" s="59"/>
      <c r="F9" s="59"/>
      <c r="G9" s="59"/>
      <c r="H9" s="59"/>
      <c r="I9" s="59"/>
    </row>
    <row r="10" spans="1:9" ht="15" customHeight="1" x14ac:dyDescent="0.55000000000000004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15" customHeight="1" x14ac:dyDescent="0.55000000000000004">
      <c r="A11" s="53"/>
      <c r="B11" s="53"/>
      <c r="C11" s="53"/>
      <c r="D11" s="53"/>
      <c r="E11" s="53"/>
      <c r="F11" s="53"/>
      <c r="G11" s="53"/>
      <c r="H11" s="53"/>
      <c r="I11" s="53"/>
    </row>
    <row r="12" spans="1:9" ht="15" customHeight="1" x14ac:dyDescent="0.55000000000000004">
      <c r="A12" s="53"/>
      <c r="B12" s="53"/>
      <c r="C12" s="53"/>
      <c r="D12" s="53"/>
      <c r="E12" s="53"/>
      <c r="F12" s="53"/>
      <c r="G12" s="53"/>
      <c r="H12" s="53"/>
      <c r="I12" s="53"/>
    </row>
    <row r="14" spans="1:9" ht="28.9" x14ac:dyDescent="0.55000000000000004">
      <c r="A14" s="60" t="s">
        <v>57</v>
      </c>
      <c r="B14" s="60"/>
      <c r="C14" s="60"/>
      <c r="D14" s="60"/>
      <c r="E14" s="60"/>
      <c r="F14" s="60"/>
      <c r="G14" s="60"/>
      <c r="H14" s="60"/>
      <c r="I14" s="60"/>
    </row>
    <row r="15" spans="1:9" ht="12" customHeight="1" x14ac:dyDescent="0.55000000000000004">
      <c r="A15" s="54"/>
      <c r="B15" s="54"/>
      <c r="C15" s="54"/>
      <c r="D15" s="54"/>
      <c r="E15" s="54"/>
      <c r="F15" s="54"/>
      <c r="G15" s="54"/>
      <c r="H15" s="54"/>
      <c r="I15" s="54"/>
    </row>
    <row r="16" spans="1:9" ht="23.45" x14ac:dyDescent="0.3">
      <c r="A16" s="61" t="s">
        <v>58</v>
      </c>
      <c r="B16" s="61"/>
      <c r="C16" s="61"/>
      <c r="D16" s="61"/>
      <c r="E16" s="61"/>
      <c r="F16" s="61"/>
      <c r="G16" s="61"/>
      <c r="H16" s="61"/>
      <c r="I16" s="61"/>
    </row>
    <row r="17" spans="1:9" ht="12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</row>
    <row r="18" spans="1:9" ht="23.45" x14ac:dyDescent="0.3">
      <c r="A18" s="61" t="s">
        <v>59</v>
      </c>
      <c r="B18" s="61"/>
      <c r="C18" s="61"/>
      <c r="D18" s="61"/>
      <c r="E18" s="61"/>
      <c r="F18" s="61"/>
      <c r="G18" s="61"/>
      <c r="H18" s="61"/>
      <c r="I18" s="61"/>
    </row>
    <row r="19" spans="1:9" ht="15" customHeight="1" x14ac:dyDescent="0.65">
      <c r="A19" s="56"/>
      <c r="B19" s="56"/>
      <c r="C19" s="56"/>
      <c r="D19" s="56"/>
      <c r="E19" s="56"/>
      <c r="F19" s="56"/>
      <c r="G19" s="56"/>
      <c r="H19" s="56"/>
      <c r="I19" s="56"/>
    </row>
    <row r="25" spans="1:9" ht="18" x14ac:dyDescent="0.35">
      <c r="A25" s="57" t="s">
        <v>50</v>
      </c>
      <c r="B25" s="57"/>
      <c r="C25" s="57"/>
      <c r="D25" s="57"/>
      <c r="E25" s="57"/>
      <c r="F25" s="57"/>
      <c r="G25" s="57"/>
      <c r="H25" s="57"/>
      <c r="I25" s="57"/>
    </row>
    <row r="26" spans="1:9" ht="12" customHeight="1" x14ac:dyDescent="0.35">
      <c r="A26" s="57"/>
      <c r="B26" s="57"/>
      <c r="C26" s="57"/>
      <c r="D26" s="57"/>
      <c r="E26" s="57"/>
      <c r="F26" s="57"/>
      <c r="G26" s="57"/>
      <c r="H26" s="57"/>
      <c r="I26" s="57"/>
    </row>
    <row r="27" spans="1:9" ht="18" x14ac:dyDescent="0.35">
      <c r="A27" s="57" t="s">
        <v>61</v>
      </c>
      <c r="B27" s="57"/>
      <c r="C27" s="57"/>
      <c r="D27" s="57"/>
      <c r="E27" s="57"/>
      <c r="F27" s="57"/>
      <c r="G27" s="57"/>
      <c r="H27" s="57"/>
      <c r="I27" s="57"/>
    </row>
    <row r="28" spans="1:9" ht="12" customHeight="1" x14ac:dyDescent="0.25"/>
    <row r="29" spans="1:9" ht="18.75" x14ac:dyDescent="0.3">
      <c r="A29" s="58" t="s">
        <v>16</v>
      </c>
      <c r="B29" s="58"/>
      <c r="C29" s="58"/>
      <c r="D29" s="58"/>
      <c r="E29" s="58"/>
      <c r="F29" s="58"/>
      <c r="G29" s="58"/>
      <c r="H29" s="58"/>
      <c r="I29" s="58"/>
    </row>
    <row r="30" spans="1:9" ht="12" customHeight="1" x14ac:dyDescent="0.25"/>
    <row r="31" spans="1:9" ht="18.75" x14ac:dyDescent="0.3">
      <c r="A31" s="57" t="s">
        <v>60</v>
      </c>
      <c r="B31" s="57"/>
      <c r="C31" s="57"/>
      <c r="D31" s="57"/>
      <c r="E31" s="57"/>
      <c r="F31" s="57"/>
      <c r="G31" s="57"/>
      <c r="H31" s="57"/>
      <c r="I31" s="57"/>
    </row>
  </sheetData>
  <mergeCells count="10">
    <mergeCell ref="A26:I26"/>
    <mergeCell ref="A27:I27"/>
    <mergeCell ref="A29:I29"/>
    <mergeCell ref="A31:I31"/>
    <mergeCell ref="A7:I7"/>
    <mergeCell ref="A9:I9"/>
    <mergeCell ref="A14:I14"/>
    <mergeCell ref="A16:I16"/>
    <mergeCell ref="A18:I18"/>
    <mergeCell ref="A25:I2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13" sqref="K13"/>
    </sheetView>
  </sheetViews>
  <sheetFormatPr defaultRowHeight="15" x14ac:dyDescent="0.25"/>
  <cols>
    <col min="1" max="1" width="15.7109375" customWidth="1"/>
    <col min="2" max="6" width="12.7109375" customWidth="1"/>
  </cols>
  <sheetData>
    <row r="1" spans="3:11" ht="14.45" x14ac:dyDescent="0.3">
      <c r="F1" s="51"/>
    </row>
    <row r="3" spans="3:11" ht="31.15" x14ac:dyDescent="0.6">
      <c r="C3" s="62" t="s">
        <v>62</v>
      </c>
      <c r="D3" s="62"/>
      <c r="E3" s="62"/>
      <c r="F3" s="62"/>
      <c r="G3" s="42"/>
      <c r="H3" s="42"/>
      <c r="I3" s="42"/>
      <c r="J3" s="42"/>
      <c r="K3" s="42"/>
    </row>
    <row r="12" spans="3:11" s="1" customFormat="1" ht="14.45" x14ac:dyDescent="0.3"/>
    <row r="16" spans="3:11" s="1" customFormat="1" ht="14.45" x14ac:dyDescent="0.3"/>
    <row r="17" spans="1:6" s="1" customFormat="1" ht="14.45" x14ac:dyDescent="0.3"/>
    <row r="18" spans="1:6" s="1" customFormat="1" ht="14.45" x14ac:dyDescent="0.3"/>
    <row r="19" spans="1:6" s="1" customFormat="1" ht="14.45" x14ac:dyDescent="0.3"/>
    <row r="20" spans="1:6" s="1" customFormat="1" ht="14.45" x14ac:dyDescent="0.3"/>
    <row r="21" spans="1:6" s="1" customFormat="1" ht="14.45" x14ac:dyDescent="0.3"/>
    <row r="22" spans="1:6" s="1" customFormat="1" ht="14.45" x14ac:dyDescent="0.3"/>
    <row r="23" spans="1:6" s="1" customFormat="1" ht="14.45" x14ac:dyDescent="0.3"/>
    <row r="24" spans="1:6" s="1" customFormat="1" ht="14.45" x14ac:dyDescent="0.3"/>
    <row r="25" spans="1:6" s="1" customFormat="1" ht="14.45" x14ac:dyDescent="0.3">
      <c r="A25" s="65" t="s">
        <v>48</v>
      </c>
      <c r="B25" s="65"/>
      <c r="C25" s="65"/>
      <c r="D25" s="65"/>
      <c r="E25" s="65"/>
      <c r="F25" s="65"/>
    </row>
    <row r="26" spans="1:6" s="1" customFormat="1" ht="14.45" x14ac:dyDescent="0.3"/>
    <row r="27" spans="1:6" s="1" customFormat="1" ht="14.45" x14ac:dyDescent="0.3">
      <c r="A27" s="23" t="s">
        <v>39</v>
      </c>
      <c r="B27" s="23" t="s">
        <v>36</v>
      </c>
      <c r="C27" s="23" t="s">
        <v>37</v>
      </c>
      <c r="D27" s="23" t="s">
        <v>38</v>
      </c>
      <c r="E27" s="23" t="s">
        <v>52</v>
      </c>
      <c r="F27" s="23" t="s">
        <v>20</v>
      </c>
    </row>
    <row r="28" spans="1:6" s="1" customFormat="1" ht="14.45" x14ac:dyDescent="0.3">
      <c r="A28" s="24" t="s">
        <v>23</v>
      </c>
      <c r="B28" s="21">
        <f>Data!B23</f>
        <v>0</v>
      </c>
      <c r="C28" s="22">
        <f>Data!B24</f>
        <v>433721.57774498494</v>
      </c>
      <c r="D28" s="22">
        <f>Data!B25</f>
        <v>390363.07619144814</v>
      </c>
      <c r="E28" s="22">
        <f>Data!B26</f>
        <v>0</v>
      </c>
      <c r="F28" s="22">
        <f>Data!B27</f>
        <v>0</v>
      </c>
    </row>
    <row r="29" spans="1:6" s="1" customFormat="1" ht="14.45" x14ac:dyDescent="0.3">
      <c r="A29" s="24" t="s">
        <v>24</v>
      </c>
      <c r="B29" s="19">
        <f>Data!C23</f>
        <v>0</v>
      </c>
      <c r="C29" s="20">
        <f>Data!C24</f>
        <v>501740.17462281714</v>
      </c>
      <c r="D29" s="20">
        <f>Data!C25</f>
        <v>451581.9550249757</v>
      </c>
      <c r="E29" s="20">
        <f>Data!C26</f>
        <v>0</v>
      </c>
      <c r="F29" s="20">
        <f>Data!C27</f>
        <v>0</v>
      </c>
    </row>
    <row r="30" spans="1:6" s="1" customFormat="1" ht="14.45" x14ac:dyDescent="0.3">
      <c r="A30" s="24" t="s">
        <v>25</v>
      </c>
      <c r="B30" s="19">
        <f>Data!D23</f>
        <v>0</v>
      </c>
      <c r="C30" s="20">
        <f>Data!D24</f>
        <v>625534.40334444284</v>
      </c>
      <c r="D30" s="20">
        <f>Data!D25</f>
        <v>563000.6586776101</v>
      </c>
      <c r="E30" s="20">
        <f>Data!D26</f>
        <v>0</v>
      </c>
      <c r="F30" s="20">
        <f>Data!D27</f>
        <v>0</v>
      </c>
    </row>
    <row r="31" spans="1:6" s="1" customFormat="1" ht="14.45" x14ac:dyDescent="0.3">
      <c r="A31" s="24" t="s">
        <v>28</v>
      </c>
      <c r="B31" s="19">
        <f>Data!E23</f>
        <v>0</v>
      </c>
      <c r="C31" s="20">
        <f>Data!E24</f>
        <v>652106.44770773314</v>
      </c>
      <c r="D31" s="20">
        <f>Data!E25</f>
        <v>586916.33525584231</v>
      </c>
      <c r="E31" s="20">
        <f>Data!E26</f>
        <v>0</v>
      </c>
      <c r="F31" s="20">
        <f>Data!E27</f>
        <v>0</v>
      </c>
    </row>
    <row r="32" spans="1:6" s="1" customFormat="1" ht="14.45" x14ac:dyDescent="0.3">
      <c r="A32" s="24" t="s">
        <v>6</v>
      </c>
      <c r="B32" s="19">
        <f>Data!F23</f>
        <v>0</v>
      </c>
      <c r="C32" s="20">
        <f>Data!F24</f>
        <v>575022.86406131485</v>
      </c>
      <c r="D32" s="20">
        <f>Data!F25</f>
        <v>517538.68290908955</v>
      </c>
      <c r="E32" s="20">
        <f>Data!F26</f>
        <v>0</v>
      </c>
      <c r="F32" s="20">
        <f>Data!F27</f>
        <v>0</v>
      </c>
    </row>
    <row r="33" spans="1:6" s="1" customFormat="1" ht="14.45" x14ac:dyDescent="0.3">
      <c r="A33" s="24" t="s">
        <v>7</v>
      </c>
      <c r="B33" s="19">
        <f>Data!G23</f>
        <v>0</v>
      </c>
      <c r="C33" s="20">
        <f>Data!G24</f>
        <v>530565.38343713596</v>
      </c>
      <c r="D33" s="20">
        <f>Data!G25</f>
        <v>477525.55055259861</v>
      </c>
      <c r="E33" s="20">
        <f>Data!G26</f>
        <v>0</v>
      </c>
      <c r="F33" s="20">
        <f>Data!G27</f>
        <v>0</v>
      </c>
    </row>
    <row r="34" spans="1:6" s="1" customFormat="1" ht="14.45" x14ac:dyDescent="0.3">
      <c r="A34" s="24" t="s">
        <v>8</v>
      </c>
      <c r="B34" s="19">
        <f>Data!H23</f>
        <v>0</v>
      </c>
      <c r="C34" s="20">
        <f>Data!H24</f>
        <v>567403.96809939574</v>
      </c>
      <c r="D34" s="20">
        <f>Data!H25</f>
        <v>510681.43665369105</v>
      </c>
      <c r="E34" s="20">
        <f>Data!H26</f>
        <v>0</v>
      </c>
      <c r="F34" s="20">
        <f>Data!H27</f>
        <v>0</v>
      </c>
    </row>
    <row r="35" spans="1:6" s="1" customFormat="1" ht="14.45" x14ac:dyDescent="0.3">
      <c r="A35" s="24" t="s">
        <v>29</v>
      </c>
      <c r="B35" s="19">
        <f>Data!I23</f>
        <v>0</v>
      </c>
      <c r="C35" s="20">
        <f>Data!I24</f>
        <v>491199.91358660796</v>
      </c>
      <c r="D35" s="20">
        <f>Data!I25</f>
        <v>442095.3882201885</v>
      </c>
      <c r="E35" s="20">
        <f>Data!I26</f>
        <v>0</v>
      </c>
      <c r="F35" s="20">
        <f>Data!I27</f>
        <v>0</v>
      </c>
    </row>
    <row r="36" spans="1:6" s="1" customFormat="1" ht="14.45" x14ac:dyDescent="0.3">
      <c r="A36" s="24" t="s">
        <v>30</v>
      </c>
      <c r="B36" s="19">
        <f>Data!J23</f>
        <v>0</v>
      </c>
      <c r="C36" s="20">
        <f>Data!J24</f>
        <v>532751.12403009436</v>
      </c>
      <c r="D36" s="20">
        <f>Data!J25</f>
        <v>479492.7859068088</v>
      </c>
      <c r="E36" s="20">
        <f>Data!J26</f>
        <v>0</v>
      </c>
      <c r="F36" s="20">
        <f>Data!J27</f>
        <v>0</v>
      </c>
    </row>
    <row r="37" spans="1:6" s="1" customFormat="1" ht="14.45" x14ac:dyDescent="0.3">
      <c r="A37" s="24" t="s">
        <v>31</v>
      </c>
      <c r="B37" s="19">
        <f>Data!K23</f>
        <v>0</v>
      </c>
      <c r="C37" s="20">
        <f>Data!K24</f>
        <v>544866.47683365748</v>
      </c>
      <c r="D37" s="20">
        <f>Data!K25</f>
        <v>468218.22678491927</v>
      </c>
      <c r="E37" s="20">
        <f>Data!K26</f>
        <v>0</v>
      </c>
      <c r="F37" s="20">
        <f>Data!K27</f>
        <v>0</v>
      </c>
    </row>
    <row r="38" spans="1:6" s="1" customFormat="1" ht="14.45" x14ac:dyDescent="0.3">
      <c r="A38" s="24" t="s">
        <v>32</v>
      </c>
      <c r="B38" s="19">
        <f>Data!L23</f>
        <v>0</v>
      </c>
      <c r="C38" s="20">
        <f>Data!L24</f>
        <v>481019.92740752816</v>
      </c>
      <c r="D38" s="20">
        <f>Data!L25</f>
        <v>413353.19208438229</v>
      </c>
      <c r="E38" s="20">
        <f>Data!L26</f>
        <v>0</v>
      </c>
      <c r="F38" s="20">
        <f>Data!L27</f>
        <v>0</v>
      </c>
    </row>
    <row r="39" spans="1:6" s="1" customFormat="1" ht="14.45" x14ac:dyDescent="0.3">
      <c r="A39" s="24" t="s">
        <v>33</v>
      </c>
      <c r="B39" s="19">
        <f>Data!M23</f>
        <v>0</v>
      </c>
      <c r="C39" s="20">
        <f>Data!M24</f>
        <v>377256.76840746001</v>
      </c>
      <c r="D39" s="20">
        <f>Data!M25</f>
        <v>324186.75520805805</v>
      </c>
      <c r="E39" s="20">
        <f>Data!M26</f>
        <v>0</v>
      </c>
      <c r="F39" s="20">
        <f>Data!M27</f>
        <v>0</v>
      </c>
    </row>
    <row r="40" spans="1:6" s="1" customFormat="1" ht="14.45" x14ac:dyDescent="0.3"/>
    <row r="41" spans="1:6" s="1" customFormat="1" ht="14.45" x14ac:dyDescent="0.3">
      <c r="B41" s="64" t="s">
        <v>40</v>
      </c>
      <c r="C41" s="64"/>
      <c r="D41" s="64"/>
      <c r="E41" s="25">
        <f>SUM(B28:B39)</f>
        <v>0</v>
      </c>
    </row>
    <row r="42" spans="1:6" ht="15.6" x14ac:dyDescent="0.3">
      <c r="A42" s="2"/>
      <c r="B42" s="26" t="s">
        <v>41</v>
      </c>
      <c r="C42" s="26"/>
      <c r="D42" s="27"/>
      <c r="E42" s="28">
        <f>SUM(C28:C39)</f>
        <v>6313189.0292831734</v>
      </c>
      <c r="F42" s="18"/>
    </row>
    <row r="43" spans="1:6" ht="15.6" x14ac:dyDescent="0.3">
      <c r="B43" s="64" t="s">
        <v>42</v>
      </c>
      <c r="C43" s="64"/>
      <c r="D43" s="64"/>
      <c r="E43" s="28">
        <f>SUM(D28:D39)</f>
        <v>5624954.0434696125</v>
      </c>
      <c r="F43" s="18"/>
    </row>
    <row r="44" spans="1:6" s="1" customFormat="1" ht="15.6" x14ac:dyDescent="0.3">
      <c r="B44" s="64" t="s">
        <v>53</v>
      </c>
      <c r="C44" s="64"/>
      <c r="D44" s="64"/>
      <c r="E44" s="28">
        <f>F39</f>
        <v>0</v>
      </c>
      <c r="F44" s="18"/>
    </row>
    <row r="45" spans="1:6" s="1" customFormat="1" ht="15.6" x14ac:dyDescent="0.3">
      <c r="D45" s="63"/>
      <c r="E45" s="63"/>
      <c r="F45" s="63"/>
    </row>
  </sheetData>
  <mergeCells count="6">
    <mergeCell ref="C3:F3"/>
    <mergeCell ref="D45:F45"/>
    <mergeCell ref="B41:D41"/>
    <mergeCell ref="B43:D43"/>
    <mergeCell ref="B44:D44"/>
    <mergeCell ref="A25:F25"/>
  </mergeCells>
  <printOptions horizontalCentered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C1" sqref="C1"/>
    </sheetView>
  </sheetViews>
  <sheetFormatPr defaultColWidth="9.140625" defaultRowHeight="15" x14ac:dyDescent="0.25"/>
  <cols>
    <col min="1" max="1" width="13.28515625" style="8" customWidth="1"/>
    <col min="2" max="2" width="43.5703125" style="1" customWidth="1"/>
    <col min="3" max="3" width="26.140625" style="1" customWidth="1"/>
    <col min="4" max="16384" width="9.140625" style="1"/>
  </cols>
  <sheetData>
    <row r="1" spans="1:6" ht="14.45" x14ac:dyDescent="0.3">
      <c r="C1" s="51"/>
    </row>
    <row r="2" spans="1:6" ht="31.15" x14ac:dyDescent="0.6">
      <c r="C2" s="42" t="s">
        <v>47</v>
      </c>
      <c r="D2" s="42"/>
      <c r="E2" s="42"/>
      <c r="F2" s="6"/>
    </row>
    <row r="3" spans="1:6" ht="14.25" customHeight="1" x14ac:dyDescent="0.5">
      <c r="A3" s="9"/>
      <c r="B3" s="7"/>
      <c r="C3" s="7"/>
    </row>
    <row r="4" spans="1:6" ht="15" customHeight="1" x14ac:dyDescent="0.3"/>
    <row r="5" spans="1:6" ht="15" customHeight="1" x14ac:dyDescent="0.5">
      <c r="A5" s="9"/>
      <c r="B5" s="7"/>
      <c r="C5" s="7"/>
    </row>
    <row r="6" spans="1:6" ht="15" customHeight="1" x14ac:dyDescent="0.3">
      <c r="A6" s="30" t="s">
        <v>16</v>
      </c>
      <c r="B6" s="32" t="s">
        <v>14</v>
      </c>
      <c r="C6" s="31" t="s">
        <v>15</v>
      </c>
    </row>
    <row r="7" spans="1:6" s="5" customFormat="1" ht="15" customHeight="1" x14ac:dyDescent="0.35">
      <c r="A7" s="46"/>
      <c r="B7" s="47"/>
      <c r="C7" s="29"/>
    </row>
    <row r="8" spans="1:6" s="5" customFormat="1" ht="15" customHeight="1" x14ac:dyDescent="0.35">
      <c r="A8" s="46"/>
      <c r="B8" s="43"/>
      <c r="C8" s="29"/>
    </row>
    <row r="9" spans="1:6" s="5" customFormat="1" ht="15" customHeight="1" x14ac:dyDescent="0.35">
      <c r="A9" s="48"/>
      <c r="B9" s="49"/>
      <c r="C9" s="29"/>
    </row>
    <row r="10" spans="1:6" s="5" customFormat="1" ht="15" customHeight="1" x14ac:dyDescent="0.35">
      <c r="A10" s="46"/>
      <c r="B10" s="29"/>
      <c r="C10" s="29"/>
    </row>
    <row r="11" spans="1:6" s="5" customFormat="1" ht="15" customHeight="1" x14ac:dyDescent="0.35">
      <c r="A11" s="46"/>
      <c r="B11" s="29"/>
      <c r="C11" s="29"/>
    </row>
    <row r="12" spans="1:6" s="5" customFormat="1" ht="15" customHeight="1" x14ac:dyDescent="0.35">
      <c r="A12" s="46"/>
      <c r="B12" s="29"/>
      <c r="C12" s="29"/>
    </row>
    <row r="13" spans="1:6" s="5" customFormat="1" ht="15" customHeight="1" x14ac:dyDescent="0.35">
      <c r="A13" s="41"/>
      <c r="B13" s="29"/>
      <c r="C13" s="29"/>
    </row>
    <row r="14" spans="1:6" s="5" customFormat="1" ht="15" customHeight="1" x14ac:dyDescent="0.35">
      <c r="A14" s="33"/>
      <c r="B14" s="29"/>
      <c r="C14" s="29"/>
    </row>
    <row r="15" spans="1:6" s="5" customFormat="1" ht="15" customHeight="1" x14ac:dyDescent="0.35">
      <c r="A15" s="33"/>
      <c r="B15" s="29"/>
      <c r="C15" s="29"/>
    </row>
    <row r="16" spans="1:6" s="5" customFormat="1" ht="15" customHeight="1" x14ac:dyDescent="0.35">
      <c r="A16" s="33"/>
      <c r="B16" s="29"/>
      <c r="C16" s="29"/>
    </row>
    <row r="17" spans="1:3" s="5" customFormat="1" ht="15" customHeight="1" x14ac:dyDescent="0.35">
      <c r="A17" s="33"/>
      <c r="B17" s="29"/>
      <c r="C17" s="29"/>
    </row>
    <row r="18" spans="1:3" s="5" customFormat="1" ht="15" customHeight="1" x14ac:dyDescent="0.35">
      <c r="A18" s="33"/>
      <c r="B18" s="29"/>
      <c r="C18" s="29"/>
    </row>
    <row r="19" spans="1:3" s="5" customFormat="1" ht="15" customHeight="1" x14ac:dyDescent="0.35">
      <c r="A19" s="33"/>
      <c r="B19" s="29"/>
      <c r="C19" s="29"/>
    </row>
    <row r="20" spans="1:3" ht="15" customHeight="1" x14ac:dyDescent="0.3">
      <c r="A20" s="33"/>
      <c r="B20" s="29"/>
      <c r="C20" s="29"/>
    </row>
    <row r="21" spans="1:3" ht="15" customHeight="1" x14ac:dyDescent="0.3">
      <c r="A21" s="33"/>
      <c r="B21" s="29"/>
      <c r="C21" s="29"/>
    </row>
    <row r="22" spans="1:3" ht="15" customHeight="1" x14ac:dyDescent="0.3">
      <c r="A22" s="33"/>
      <c r="B22" s="29"/>
      <c r="C22" s="29"/>
    </row>
    <row r="23" spans="1:3" ht="15" customHeight="1" x14ac:dyDescent="0.3">
      <c r="A23" s="33"/>
      <c r="B23" s="29"/>
      <c r="C23" s="29"/>
    </row>
    <row r="24" spans="1:3" ht="15" customHeight="1" x14ac:dyDescent="0.3">
      <c r="A24" s="33"/>
      <c r="B24" s="29"/>
      <c r="C24" s="29"/>
    </row>
    <row r="25" spans="1:3" ht="15" customHeight="1" x14ac:dyDescent="0.3">
      <c r="A25" s="33"/>
      <c r="B25" s="29"/>
      <c r="C25" s="29"/>
    </row>
    <row r="26" spans="1:3" ht="15" customHeight="1" x14ac:dyDescent="0.3">
      <c r="A26" s="33"/>
      <c r="B26" s="29"/>
      <c r="C26" s="29"/>
    </row>
    <row r="27" spans="1:3" ht="15" customHeight="1" x14ac:dyDescent="0.3">
      <c r="A27" s="33"/>
      <c r="B27" s="50"/>
      <c r="C27" s="29"/>
    </row>
    <row r="28" spans="1:3" ht="15" customHeight="1" x14ac:dyDescent="0.3">
      <c r="A28" s="33"/>
      <c r="B28" s="50"/>
      <c r="C28" s="29"/>
    </row>
    <row r="29" spans="1:3" ht="15" customHeight="1" x14ac:dyDescent="0.3">
      <c r="A29" s="33"/>
      <c r="B29" s="29"/>
      <c r="C29" s="29"/>
    </row>
    <row r="30" spans="1:3" ht="15" customHeight="1" x14ac:dyDescent="0.3">
      <c r="A30" s="33"/>
      <c r="B30" s="29"/>
      <c r="C30" s="29"/>
    </row>
    <row r="31" spans="1:3" ht="14.45" x14ac:dyDescent="0.3">
      <c r="A31" s="33"/>
      <c r="B31" s="29"/>
      <c r="C31" s="29"/>
    </row>
    <row r="32" spans="1:3" ht="14.45" x14ac:dyDescent="0.3">
      <c r="A32" s="33"/>
      <c r="B32" s="29"/>
      <c r="C32" s="29"/>
    </row>
    <row r="33" spans="1:3" ht="14.45" x14ac:dyDescent="0.3">
      <c r="A33" s="33"/>
      <c r="B33" s="29"/>
      <c r="C33" s="29"/>
    </row>
    <row r="34" spans="1:3" ht="14.45" x14ac:dyDescent="0.3">
      <c r="A34" s="33"/>
      <c r="B34" s="29"/>
      <c r="C34" s="29"/>
    </row>
    <row r="35" spans="1:3" ht="14.45" x14ac:dyDescent="0.3">
      <c r="A35" s="33"/>
      <c r="B35" s="29"/>
      <c r="C35" s="29"/>
    </row>
    <row r="36" spans="1:3" ht="14.45" x14ac:dyDescent="0.3">
      <c r="A36" s="33"/>
      <c r="B36" s="29"/>
      <c r="C36" s="29"/>
    </row>
    <row r="37" spans="1:3" ht="14.45" x14ac:dyDescent="0.3">
      <c r="A37" s="33"/>
      <c r="B37" s="29"/>
      <c r="C37" s="29"/>
    </row>
    <row r="38" spans="1:3" ht="14.45" x14ac:dyDescent="0.3">
      <c r="A38" s="33"/>
      <c r="B38" s="29"/>
      <c r="C38" s="29"/>
    </row>
    <row r="39" spans="1:3" ht="14.45" x14ac:dyDescent="0.3">
      <c r="A39" s="33"/>
      <c r="B39" s="29"/>
      <c r="C39" s="29"/>
    </row>
    <row r="40" spans="1:3" ht="14.45" x14ac:dyDescent="0.3">
      <c r="A40" s="33"/>
      <c r="B40" s="29"/>
      <c r="C40" s="29"/>
    </row>
    <row r="41" spans="1:3" x14ac:dyDescent="0.25">
      <c r="A41" s="33"/>
      <c r="B41" s="29"/>
      <c r="C41" s="29"/>
    </row>
    <row r="42" spans="1:3" x14ac:dyDescent="0.25">
      <c r="A42" s="33"/>
      <c r="B42" s="29"/>
      <c r="C42" s="29"/>
    </row>
    <row r="43" spans="1:3" x14ac:dyDescent="0.25">
      <c r="A43" s="33"/>
      <c r="B43" s="29"/>
      <c r="C43" s="29"/>
    </row>
    <row r="44" spans="1:3" x14ac:dyDescent="0.25">
      <c r="A44" s="33"/>
      <c r="B44" s="29"/>
      <c r="C44" s="29"/>
    </row>
    <row r="45" spans="1:3" x14ac:dyDescent="0.25">
      <c r="A45" s="33"/>
      <c r="B45" s="29"/>
      <c r="C45" s="29"/>
    </row>
    <row r="46" spans="1:3" x14ac:dyDescent="0.25">
      <c r="A46" s="33"/>
      <c r="B46" s="29"/>
      <c r="C46" s="29"/>
    </row>
    <row r="47" spans="1:3" x14ac:dyDescent="0.25">
      <c r="A47" s="33"/>
      <c r="B47" s="29"/>
      <c r="C47" s="29"/>
    </row>
    <row r="48" spans="1:3" x14ac:dyDescent="0.25">
      <c r="A48" s="33"/>
      <c r="B48" s="29"/>
      <c r="C48" s="29"/>
    </row>
    <row r="49" spans="1:3" x14ac:dyDescent="0.25">
      <c r="A49" s="33"/>
      <c r="B49" s="29"/>
      <c r="C49" s="29"/>
    </row>
    <row r="50" spans="1:3" x14ac:dyDescent="0.25">
      <c r="A50" s="33"/>
      <c r="B50" s="29"/>
      <c r="C50" s="29"/>
    </row>
    <row r="51" spans="1:3" x14ac:dyDescent="0.25">
      <c r="A51" s="33"/>
      <c r="B51" s="29"/>
      <c r="C51" s="29"/>
    </row>
    <row r="52" spans="1:3" x14ac:dyDescent="0.25">
      <c r="A52" s="33"/>
      <c r="B52" s="29"/>
      <c r="C52" s="29"/>
    </row>
    <row r="53" spans="1:3" x14ac:dyDescent="0.25">
      <c r="A53" s="33"/>
      <c r="B53" s="29"/>
      <c r="C53" s="29"/>
    </row>
    <row r="54" spans="1:3" x14ac:dyDescent="0.25">
      <c r="A54" s="33"/>
      <c r="B54" s="29"/>
      <c r="C54" s="29"/>
    </row>
    <row r="55" spans="1:3" x14ac:dyDescent="0.25">
      <c r="A55" s="33"/>
      <c r="B55" s="29"/>
      <c r="C55" s="29"/>
    </row>
    <row r="56" spans="1:3" x14ac:dyDescent="0.25">
      <c r="A56" s="33"/>
      <c r="B56" s="29"/>
      <c r="C56" s="29"/>
    </row>
    <row r="57" spans="1:3" x14ac:dyDescent="0.25">
      <c r="A57" s="33"/>
      <c r="B57" s="29"/>
      <c r="C57" s="29"/>
    </row>
    <row r="58" spans="1:3" x14ac:dyDescent="0.25">
      <c r="A58" s="33"/>
      <c r="B58" s="29"/>
      <c r="C58" s="29"/>
    </row>
    <row r="59" spans="1:3" x14ac:dyDescent="0.25">
      <c r="A59" s="33"/>
      <c r="B59" s="29"/>
      <c r="C59" s="29"/>
    </row>
    <row r="60" spans="1:3" x14ac:dyDescent="0.25">
      <c r="A60" s="33"/>
      <c r="B60" s="29"/>
      <c r="C60" s="29"/>
    </row>
    <row r="61" spans="1:3" x14ac:dyDescent="0.25">
      <c r="A61" s="33"/>
      <c r="B61" s="29"/>
      <c r="C61" s="29"/>
    </row>
    <row r="62" spans="1:3" x14ac:dyDescent="0.25">
      <c r="A62" s="33"/>
      <c r="B62" s="29"/>
      <c r="C62" s="29"/>
    </row>
    <row r="63" spans="1:3" x14ac:dyDescent="0.25">
      <c r="A63" s="33"/>
      <c r="B63" s="29"/>
      <c r="C63" s="29"/>
    </row>
    <row r="64" spans="1:3" x14ac:dyDescent="0.25">
      <c r="A64" s="33"/>
      <c r="B64" s="29"/>
      <c r="C64" s="29"/>
    </row>
    <row r="65" spans="1:3" x14ac:dyDescent="0.25">
      <c r="A65" s="33"/>
      <c r="B65" s="29"/>
      <c r="C65" s="29"/>
    </row>
    <row r="66" spans="1:3" x14ac:dyDescent="0.25">
      <c r="A66" s="33"/>
      <c r="B66" s="29"/>
      <c r="C66" s="29"/>
    </row>
    <row r="67" spans="1:3" x14ac:dyDescent="0.25">
      <c r="A67" s="33"/>
      <c r="B67" s="29"/>
      <c r="C67" s="29"/>
    </row>
    <row r="68" spans="1:3" x14ac:dyDescent="0.25">
      <c r="A68" s="33"/>
      <c r="B68" s="29"/>
      <c r="C68" s="29"/>
    </row>
    <row r="69" spans="1:3" x14ac:dyDescent="0.25">
      <c r="A69" s="33"/>
      <c r="B69" s="29"/>
      <c r="C69" s="29"/>
    </row>
    <row r="70" spans="1:3" x14ac:dyDescent="0.25">
      <c r="A70" s="33"/>
      <c r="B70" s="29"/>
      <c r="C70" s="29"/>
    </row>
    <row r="71" spans="1:3" x14ac:dyDescent="0.25">
      <c r="A71" s="33"/>
      <c r="B71" s="29"/>
      <c r="C71" s="29"/>
    </row>
    <row r="72" spans="1:3" x14ac:dyDescent="0.25">
      <c r="A72" s="33"/>
      <c r="B72" s="29"/>
      <c r="C72" s="29"/>
    </row>
    <row r="73" spans="1:3" x14ac:dyDescent="0.25">
      <c r="A73" s="33"/>
      <c r="B73" s="29"/>
      <c r="C73" s="29"/>
    </row>
    <row r="74" spans="1:3" x14ac:dyDescent="0.25">
      <c r="A74" s="33"/>
      <c r="B74" s="29"/>
      <c r="C74" s="29"/>
    </row>
    <row r="75" spans="1:3" x14ac:dyDescent="0.25">
      <c r="A75" s="33"/>
      <c r="B75" s="29"/>
      <c r="C75" s="29"/>
    </row>
    <row r="76" spans="1:3" x14ac:dyDescent="0.25">
      <c r="A76" s="33"/>
      <c r="B76" s="29"/>
      <c r="C76" s="29"/>
    </row>
    <row r="77" spans="1:3" x14ac:dyDescent="0.25">
      <c r="A77" s="33"/>
      <c r="B77" s="29"/>
      <c r="C77" s="29"/>
    </row>
    <row r="78" spans="1:3" x14ac:dyDescent="0.25">
      <c r="A78" s="33"/>
      <c r="B78" s="29"/>
      <c r="C78" s="29"/>
    </row>
    <row r="79" spans="1:3" x14ac:dyDescent="0.25">
      <c r="A79" s="33"/>
      <c r="B79" s="29"/>
      <c r="C79" s="29"/>
    </row>
    <row r="80" spans="1:3" x14ac:dyDescent="0.25">
      <c r="A80" s="33"/>
      <c r="B80" s="29"/>
      <c r="C80" s="29"/>
    </row>
    <row r="81" spans="1:3" x14ac:dyDescent="0.25">
      <c r="A81" s="33"/>
      <c r="B81" s="29"/>
      <c r="C81" s="29"/>
    </row>
    <row r="82" spans="1:3" x14ac:dyDescent="0.25">
      <c r="A82" s="33"/>
      <c r="B82" s="29"/>
      <c r="C82" s="29"/>
    </row>
  </sheetData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B24" sqref="B24:M24"/>
    </sheetView>
  </sheetViews>
  <sheetFormatPr defaultRowHeight="15" x14ac:dyDescent="0.25"/>
  <cols>
    <col min="1" max="1" width="24.7109375" bestFit="1" customWidth="1"/>
    <col min="2" max="15" width="9.140625" style="3"/>
  </cols>
  <sheetData>
    <row r="1" spans="1:17" x14ac:dyDescent="0.3">
      <c r="A1" s="1" t="s">
        <v>49</v>
      </c>
      <c r="B1" s="35" t="s">
        <v>2</v>
      </c>
      <c r="C1" s="35" t="s">
        <v>3</v>
      </c>
      <c r="D1" s="35" t="s">
        <v>17</v>
      </c>
      <c r="E1" s="35" t="s">
        <v>5</v>
      </c>
      <c r="F1" s="35" t="s">
        <v>6</v>
      </c>
      <c r="G1" s="35" t="s">
        <v>7</v>
      </c>
      <c r="H1" s="35" t="s">
        <v>8</v>
      </c>
      <c r="I1" s="35" t="s">
        <v>18</v>
      </c>
      <c r="J1" s="35" t="s">
        <v>19</v>
      </c>
      <c r="K1" s="35" t="s">
        <v>11</v>
      </c>
      <c r="L1" s="35" t="s">
        <v>12</v>
      </c>
      <c r="M1" s="35" t="s">
        <v>13</v>
      </c>
      <c r="N1" s="35" t="s">
        <v>20</v>
      </c>
    </row>
    <row r="2" spans="1:17" x14ac:dyDescent="0.3">
      <c r="A2" s="1" t="s">
        <v>21</v>
      </c>
      <c r="B2" s="37">
        <v>430995</v>
      </c>
      <c r="C2" s="37">
        <v>498586</v>
      </c>
      <c r="D2" s="37">
        <v>621602</v>
      </c>
      <c r="E2" s="37">
        <v>648007</v>
      </c>
      <c r="F2" s="37">
        <v>571408</v>
      </c>
      <c r="G2" s="37">
        <v>527230</v>
      </c>
      <c r="H2" s="37">
        <v>563837</v>
      </c>
      <c r="I2" s="37">
        <v>488112</v>
      </c>
      <c r="J2" s="37">
        <v>529402</v>
      </c>
      <c r="K2" s="37">
        <v>544162</v>
      </c>
      <c r="L2" s="37">
        <v>480398</v>
      </c>
      <c r="M2" s="37">
        <v>376769</v>
      </c>
      <c r="N2" s="38">
        <f>SUM(B2:M2)</f>
        <v>6280508</v>
      </c>
      <c r="O2" s="34" t="s">
        <v>43</v>
      </c>
    </row>
    <row r="3" spans="1:17" s="1" customFormat="1" x14ac:dyDescent="0.3">
      <c r="B3" s="16">
        <f>B2/N2</f>
        <v>6.8624225938411346E-2</v>
      </c>
      <c r="C3" s="16">
        <f>C2/N2</f>
        <v>7.9386253468668455E-2</v>
      </c>
      <c r="D3" s="16">
        <f>D2/N2</f>
        <v>9.8973204078396201E-2</v>
      </c>
      <c r="E3" s="16">
        <f>E2/N2</f>
        <v>0.10317748182153418</v>
      </c>
      <c r="F3" s="16">
        <f>F2/N2</f>
        <v>9.0981175408103937E-2</v>
      </c>
      <c r="G3" s="16">
        <f>G2/N2</f>
        <v>8.394703103634292E-2</v>
      </c>
      <c r="H3" s="16">
        <f>H2/N2</f>
        <v>8.9775699672701631E-2</v>
      </c>
      <c r="I3" s="16">
        <f>I2/N2</f>
        <v>7.7718553976843907E-2</v>
      </c>
      <c r="J3" s="16">
        <f>J2/N2</f>
        <v>8.4292862934017443E-2</v>
      </c>
      <c r="K3" s="16">
        <f>K2/N2</f>
        <v>8.6642991299429914E-2</v>
      </c>
      <c r="L3" s="16">
        <f>L2/N2</f>
        <v>7.649030938261682E-2</v>
      </c>
      <c r="M3" s="16">
        <f>M2/N2</f>
        <v>5.999021098293323E-2</v>
      </c>
      <c r="N3" s="16" t="s">
        <v>26</v>
      </c>
      <c r="O3" s="3"/>
    </row>
    <row r="4" spans="1:17" s="1" customForma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1" customFormat="1" x14ac:dyDescent="0.3">
      <c r="A5" s="1" t="s">
        <v>27</v>
      </c>
      <c r="B5" s="20">
        <f>B3*N5</f>
        <v>435901.08316078887</v>
      </c>
      <c r="C5" s="20">
        <f>C3*N5</f>
        <v>504261.48203298205</v>
      </c>
      <c r="D5" s="20">
        <f>D3*N5</f>
        <v>628677.79230597266</v>
      </c>
      <c r="E5" s="20">
        <f>E3*N5</f>
        <v>655383.36453038512</v>
      </c>
      <c r="F5" s="20">
        <f>F3*N5</f>
        <v>577912.42619227618</v>
      </c>
      <c r="G5" s="20">
        <f>G3*N5</f>
        <v>533231.54114285018</v>
      </c>
      <c r="H5" s="20">
        <f>H3*N5</f>
        <v>570255.24432100076</v>
      </c>
      <c r="I5" s="20">
        <f>I3*N5</f>
        <v>493668.25486091251</v>
      </c>
      <c r="J5" s="20">
        <f>J3*N5</f>
        <v>535428.26535687875</v>
      </c>
      <c r="K5" s="20">
        <f>K3*N5</f>
        <v>550356.28073397884</v>
      </c>
      <c r="L5" s="20">
        <f>L3*N5</f>
        <v>485866.44519838202</v>
      </c>
      <c r="M5" s="20">
        <f>M3*N5</f>
        <v>381057.82016359188</v>
      </c>
      <c r="N5" s="37">
        <v>6352000</v>
      </c>
      <c r="O5" s="44" t="s">
        <v>51</v>
      </c>
      <c r="P5" s="36" t="s">
        <v>44</v>
      </c>
    </row>
    <row r="6" spans="1:17" s="1" customForma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7"/>
      <c r="O6" s="3"/>
      <c r="P6" s="36"/>
    </row>
    <row r="7" spans="1:17" s="1" customFormat="1" x14ac:dyDescent="0.3">
      <c r="A7" s="1">
        <v>2012</v>
      </c>
      <c r="B7" s="20"/>
      <c r="C7" s="20"/>
      <c r="D7" s="20"/>
      <c r="E7" s="20"/>
      <c r="F7" s="20"/>
      <c r="G7" s="20"/>
      <c r="H7" s="20"/>
      <c r="I7" s="20"/>
      <c r="J7" s="20"/>
      <c r="K7" s="20">
        <v>550356.28073397884</v>
      </c>
      <c r="L7" s="20">
        <v>485866.44519838202</v>
      </c>
      <c r="M7" s="20">
        <v>381057.82016359188</v>
      </c>
      <c r="N7" s="45">
        <f>SUM(K7:M7)</f>
        <v>1417280.5460959529</v>
      </c>
      <c r="O7" s="3"/>
    </row>
    <row r="8" spans="1:17" s="1" customFormat="1" x14ac:dyDescent="0.3">
      <c r="A8" s="1">
        <v>2013</v>
      </c>
      <c r="B8" s="20">
        <v>435901.08316078887</v>
      </c>
      <c r="C8" s="20">
        <v>504261.48203298205</v>
      </c>
      <c r="D8" s="20">
        <v>628677.79230597266</v>
      </c>
      <c r="E8" s="20">
        <v>655383.36453038512</v>
      </c>
      <c r="F8" s="20">
        <v>577912.42619227618</v>
      </c>
      <c r="G8" s="20">
        <v>533231.54114285018</v>
      </c>
      <c r="H8" s="20">
        <v>570255.24432100076</v>
      </c>
      <c r="I8" s="20">
        <v>493668.25486091251</v>
      </c>
      <c r="J8" s="20">
        <v>535428.26535687875</v>
      </c>
      <c r="K8" s="20">
        <f>K7*0.995</f>
        <v>547604.49933030899</v>
      </c>
      <c r="L8" s="20">
        <f t="shared" ref="L8:M8" si="0">L7*0.995</f>
        <v>483437.11297239008</v>
      </c>
      <c r="M8" s="20">
        <f t="shared" si="0"/>
        <v>379152.53106277389</v>
      </c>
      <c r="N8" s="45">
        <f>SUM(B8:M8)</f>
        <v>6344913.5972695202</v>
      </c>
      <c r="O8" s="3"/>
    </row>
    <row r="9" spans="1:17" s="1" customFormat="1" x14ac:dyDescent="0.3">
      <c r="A9" s="1">
        <v>2014</v>
      </c>
      <c r="B9" s="20">
        <f>B8*0.995</f>
        <v>433721.57774498494</v>
      </c>
      <c r="C9" s="20">
        <f t="shared" ref="C9:M9" si="1">C8*0.995</f>
        <v>501740.17462281714</v>
      </c>
      <c r="D9" s="20">
        <f t="shared" si="1"/>
        <v>625534.40334444284</v>
      </c>
      <c r="E9" s="20">
        <f t="shared" si="1"/>
        <v>652106.44770773314</v>
      </c>
      <c r="F9" s="20">
        <f t="shared" si="1"/>
        <v>575022.86406131485</v>
      </c>
      <c r="G9" s="20">
        <f t="shared" si="1"/>
        <v>530565.38343713596</v>
      </c>
      <c r="H9" s="20">
        <f t="shared" si="1"/>
        <v>567403.96809939574</v>
      </c>
      <c r="I9" s="20">
        <f t="shared" si="1"/>
        <v>491199.91358660796</v>
      </c>
      <c r="J9" s="20">
        <f t="shared" si="1"/>
        <v>532751.12403009436</v>
      </c>
      <c r="K9" s="20">
        <f t="shared" si="1"/>
        <v>544866.47683365748</v>
      </c>
      <c r="L9" s="20">
        <f t="shared" si="1"/>
        <v>481019.92740752816</v>
      </c>
      <c r="M9" s="20">
        <f t="shared" si="1"/>
        <v>377256.76840746001</v>
      </c>
      <c r="N9" s="37">
        <v>6257000</v>
      </c>
      <c r="O9" s="3"/>
    </row>
    <row r="10" spans="1:17" s="1" customFormat="1" x14ac:dyDescent="0.3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7">
        <v>6226000</v>
      </c>
      <c r="O10" s="3"/>
    </row>
    <row r="11" spans="1:17" s="1" customForma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7" s="1" customForma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x14ac:dyDescent="0.3">
      <c r="A13" s="1" t="s">
        <v>22</v>
      </c>
      <c r="B13" s="20">
        <f>B3*$N13</f>
        <v>392324.69968989765</v>
      </c>
      <c r="C13" s="20">
        <f t="shared" ref="C13:M13" si="2">C3*$N13</f>
        <v>453851.21108037757</v>
      </c>
      <c r="D13" s="20">
        <f t="shared" si="2"/>
        <v>565829.80771619105</v>
      </c>
      <c r="E13" s="20">
        <f t="shared" si="2"/>
        <v>589865.66357371083</v>
      </c>
      <c r="F13" s="20">
        <f t="shared" si="2"/>
        <v>520139.37980813021</v>
      </c>
      <c r="G13" s="20">
        <f t="shared" si="2"/>
        <v>479925.1764347725</v>
      </c>
      <c r="H13" s="20">
        <f t="shared" si="2"/>
        <v>513247.67502883525</v>
      </c>
      <c r="I13" s="20">
        <f t="shared" si="2"/>
        <v>444316.9730856166</v>
      </c>
      <c r="J13" s="20">
        <f t="shared" si="2"/>
        <v>481902.2973937777</v>
      </c>
      <c r="K13" s="20">
        <f t="shared" si="2"/>
        <v>495337.98125884082</v>
      </c>
      <c r="L13" s="20">
        <f t="shared" si="2"/>
        <v>437295.09874042036</v>
      </c>
      <c r="M13" s="20">
        <f t="shared" si="2"/>
        <v>342964.03618942929</v>
      </c>
      <c r="N13" s="37">
        <v>5717000</v>
      </c>
      <c r="O13" s="10">
        <f>N13/N2</f>
        <v>0.91027668462487432</v>
      </c>
      <c r="P13" s="12" t="s">
        <v>46</v>
      </c>
      <c r="Q13" s="36" t="s">
        <v>45</v>
      </c>
    </row>
    <row r="14" spans="1:17" x14ac:dyDescent="0.3">
      <c r="N14" s="11"/>
    </row>
    <row r="15" spans="1:17" x14ac:dyDescent="0.3">
      <c r="A15" s="1">
        <v>2012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495337.98125884082</v>
      </c>
      <c r="L15" s="20">
        <v>437295.09874042036</v>
      </c>
      <c r="M15" s="20">
        <v>342964.03618942929</v>
      </c>
      <c r="N15" s="20">
        <f>SUM(K15:M15)</f>
        <v>1275597.1161886905</v>
      </c>
      <c r="P15" s="39"/>
    </row>
    <row r="16" spans="1:17" x14ac:dyDescent="0.3">
      <c r="A16">
        <v>2013</v>
      </c>
      <c r="B16" s="20">
        <v>392324.69968989765</v>
      </c>
      <c r="C16" s="20">
        <v>453851.21108037757</v>
      </c>
      <c r="D16" s="20">
        <v>565829.80771619105</v>
      </c>
      <c r="E16" s="20">
        <v>589865.66357371083</v>
      </c>
      <c r="F16" s="20">
        <v>520139.37980813021</v>
      </c>
      <c r="G16" s="20">
        <v>479925.1764347725</v>
      </c>
      <c r="H16" s="20">
        <v>513247.67502883525</v>
      </c>
      <c r="I16" s="20">
        <v>444316.9730856166</v>
      </c>
      <c r="J16" s="20">
        <v>481902.2973937777</v>
      </c>
      <c r="K16" s="20">
        <f>K15*0.95</f>
        <v>470571.08219589875</v>
      </c>
      <c r="L16" s="20">
        <f t="shared" ref="L16:M16" si="3">L15*0.95</f>
        <v>415430.3438033993</v>
      </c>
      <c r="M16" s="20">
        <f t="shared" si="3"/>
        <v>325815.83437995781</v>
      </c>
      <c r="N16" s="20">
        <f>SUM(B16:M16)</f>
        <v>5653220.1441905657</v>
      </c>
    </row>
    <row r="17" spans="1:15" x14ac:dyDescent="0.3">
      <c r="A17">
        <v>2014</v>
      </c>
      <c r="B17" s="20">
        <f>B16*0.995</f>
        <v>390363.07619144814</v>
      </c>
      <c r="C17" s="20">
        <f t="shared" ref="C17:M17" si="4">C16*0.995</f>
        <v>451581.9550249757</v>
      </c>
      <c r="D17" s="20">
        <f t="shared" si="4"/>
        <v>563000.6586776101</v>
      </c>
      <c r="E17" s="20">
        <f t="shared" si="4"/>
        <v>586916.33525584231</v>
      </c>
      <c r="F17" s="20">
        <f t="shared" si="4"/>
        <v>517538.68290908955</v>
      </c>
      <c r="G17" s="20">
        <f t="shared" si="4"/>
        <v>477525.55055259861</v>
      </c>
      <c r="H17" s="20">
        <f t="shared" si="4"/>
        <v>510681.43665369105</v>
      </c>
      <c r="I17" s="20">
        <f t="shared" si="4"/>
        <v>442095.3882201885</v>
      </c>
      <c r="J17" s="20">
        <f t="shared" si="4"/>
        <v>479492.7859068088</v>
      </c>
      <c r="K17" s="20">
        <f t="shared" si="4"/>
        <v>468218.22678491927</v>
      </c>
      <c r="L17" s="20">
        <f t="shared" si="4"/>
        <v>413353.19208438229</v>
      </c>
      <c r="M17" s="20">
        <f t="shared" si="4"/>
        <v>324186.75520805805</v>
      </c>
      <c r="N17" s="20">
        <f>SUM(B17:M17)</f>
        <v>5624954.0434696125</v>
      </c>
    </row>
    <row r="18" spans="1:15" x14ac:dyDescent="0.3">
      <c r="A18">
        <v>2015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0">
        <f>SUM(B18:M18)</f>
        <v>0</v>
      </c>
    </row>
    <row r="19" spans="1:15" s="1" customFormat="1" x14ac:dyDescent="0.3">
      <c r="A19" s="1">
        <v>2016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0">
        <f>SUM(B19:M19)</f>
        <v>0</v>
      </c>
      <c r="O19" s="3"/>
    </row>
    <row r="22" spans="1:15" x14ac:dyDescent="0.3">
      <c r="A22" s="4" t="s">
        <v>34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7</v>
      </c>
      <c r="H22" s="13" t="s">
        <v>8</v>
      </c>
      <c r="I22" s="13" t="s">
        <v>9</v>
      </c>
      <c r="J22" s="13" t="s">
        <v>10</v>
      </c>
      <c r="K22" s="13" t="s">
        <v>11</v>
      </c>
      <c r="L22" s="13" t="s">
        <v>12</v>
      </c>
      <c r="M22" s="13" t="s">
        <v>13</v>
      </c>
    </row>
    <row r="23" spans="1:15" x14ac:dyDescent="0.3">
      <c r="A23" s="2" t="s">
        <v>0</v>
      </c>
      <c r="B23" s="40"/>
      <c r="C23" s="40"/>
      <c r="D23" s="40"/>
      <c r="E23" s="40"/>
      <c r="F23" s="14"/>
      <c r="G23" s="14"/>
      <c r="H23" s="14"/>
      <c r="I23" s="14"/>
      <c r="J23" s="14"/>
      <c r="K23" s="14"/>
      <c r="L23" s="14"/>
      <c r="M23" s="14"/>
    </row>
    <row r="24" spans="1:15" x14ac:dyDescent="0.3">
      <c r="A24" s="2" t="s">
        <v>35</v>
      </c>
      <c r="B24" s="20">
        <v>433721.57774498494</v>
      </c>
      <c r="C24" s="20">
        <v>501740.17462281714</v>
      </c>
      <c r="D24" s="20">
        <v>625534.40334444284</v>
      </c>
      <c r="E24" s="20">
        <v>652106.44770773314</v>
      </c>
      <c r="F24" s="20">
        <v>575022.86406131485</v>
      </c>
      <c r="G24" s="20">
        <v>530565.38343713596</v>
      </c>
      <c r="H24" s="20">
        <v>567403.96809939574</v>
      </c>
      <c r="I24" s="20">
        <v>491199.91358660796</v>
      </c>
      <c r="J24" s="20">
        <v>532751.12403009436</v>
      </c>
      <c r="K24" s="20">
        <v>544866.47683365748</v>
      </c>
      <c r="L24" s="20">
        <v>481019.92740752816</v>
      </c>
      <c r="M24" s="20">
        <v>377256.76840746001</v>
      </c>
    </row>
    <row r="25" spans="1:15" x14ac:dyDescent="0.3">
      <c r="A25" s="2" t="s">
        <v>1</v>
      </c>
      <c r="B25" s="20">
        <v>390363.07619144814</v>
      </c>
      <c r="C25" s="20">
        <v>451581.9550249757</v>
      </c>
      <c r="D25" s="20">
        <v>563000.6586776101</v>
      </c>
      <c r="E25" s="20">
        <v>586916.33525584231</v>
      </c>
      <c r="F25" s="20">
        <v>517538.68290908955</v>
      </c>
      <c r="G25" s="20">
        <v>477525.55055259861</v>
      </c>
      <c r="H25" s="20">
        <v>510681.43665369105</v>
      </c>
      <c r="I25" s="20">
        <v>442095.3882201885</v>
      </c>
      <c r="J25" s="20">
        <v>479492.7859068088</v>
      </c>
      <c r="K25" s="14">
        <v>468218.22678491927</v>
      </c>
      <c r="L25" s="14">
        <v>413353.19208438229</v>
      </c>
      <c r="M25" s="14">
        <v>324186.75520805805</v>
      </c>
    </row>
    <row r="26" spans="1:15" x14ac:dyDescent="0.3">
      <c r="A26" s="15" t="s">
        <v>54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5" x14ac:dyDescent="0.3">
      <c r="A27" s="15" t="s">
        <v>55</v>
      </c>
      <c r="B27" s="17">
        <f>B26</f>
        <v>0</v>
      </c>
      <c r="C27" s="17">
        <f>B27+C26</f>
        <v>0</v>
      </c>
      <c r="D27" s="17">
        <f t="shared" ref="D27:M27" si="5">C27+D26</f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6616F122016046AD422AB00C4C7B4C" ma:contentTypeVersion="4" ma:contentTypeDescription="Create a new document." ma:contentTypeScope="" ma:versionID="2574e687719f90e61a9892c03383d801">
  <xsd:schema xmlns:xsd="http://www.w3.org/2001/XMLSchema" xmlns:xs="http://www.w3.org/2001/XMLSchema" xmlns:p="http://schemas.microsoft.com/office/2006/metadata/properties" xmlns:ns1="http://schemas.microsoft.com/sharepoint/v3" xmlns:ns2="a4e463fd-3357-4122-a0ef-c6df942648c0" targetNamespace="http://schemas.microsoft.com/office/2006/metadata/properties" ma:root="true" ma:fieldsID="296d6b3831efef0b41c5305d2f0b8857" ns1:_="" ns2:_="">
    <xsd:import namespace="http://schemas.microsoft.com/sharepoint/v3"/>
    <xsd:import namespace="a4e463fd-3357-4122-a0ef-c6df942648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463fd-3357-4122-a0ef-c6df942648c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4e463fd-3357-4122-a0ef-c6df942648c0">COOP-278958233-161</_dlc_DocId>
    <_dlc_DocIdUrl xmlns="a4e463fd-3357-4122-a0ef-c6df942648c0">
      <Url>http://publish.prod.cooperative.nreca.org/programs-services/bts/_layouts/15/DocIdRedir.aspx?ID=COOP-278958233-161</Url>
      <Description>COOP-278958233-161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1597D2-D906-4590-B2F0-D6D90535FA06}"/>
</file>

<file path=customXml/itemProps2.xml><?xml version="1.0" encoding="utf-8"?>
<ds:datastoreItem xmlns:ds="http://schemas.openxmlformats.org/officeDocument/2006/customXml" ds:itemID="{4D370DDB-1C13-455C-90C0-521796929DA7}"/>
</file>

<file path=customXml/itemProps3.xml><?xml version="1.0" encoding="utf-8"?>
<ds:datastoreItem xmlns:ds="http://schemas.openxmlformats.org/officeDocument/2006/customXml" ds:itemID="{54E55B69-1DF4-43EF-984B-5A87FDD0AA36}"/>
</file>

<file path=customXml/itemProps4.xml><?xml version="1.0" encoding="utf-8"?>
<ds:datastoreItem xmlns:ds="http://schemas.openxmlformats.org/officeDocument/2006/customXml" ds:itemID="{BC3A4982-B3F5-4303-BDE3-D3AACCEEE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Chart</vt:lpstr>
      <vt:lpstr>Maintenance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F – Sample Report – O&amp;M Annual Report Template (XLSX)</dc:title>
  <dc:creator>dick</dc:creator>
  <cp:lastModifiedBy>Casper, Michael J.</cp:lastModifiedBy>
  <cp:lastPrinted>2013-12-31T14:17:19Z</cp:lastPrinted>
  <dcterms:created xsi:type="dcterms:W3CDTF">2012-01-13T14:25:25Z</dcterms:created>
  <dcterms:modified xsi:type="dcterms:W3CDTF">2015-02-15T18:03:28Z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0x010100796616F122016046AD422AB00C4C7B4C</vt:lpwstr>
  </property>
  <property fmtid="{D5CDD505-2E9C-101B-9397-08002B2CF9AE}" pid="3" name="_dlc_DocIdItemGuid">
    <vt:lpwstr>acce2e76-28e0-4489-80c4-58d96dccf446</vt:lpwstr>
  </property>
</Properties>
</file>